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B52E8328-324F-48E3-A628-557818EC88D1}" xr6:coauthVersionLast="47" xr6:coauthVersionMax="47" xr10:uidLastSave="{00000000-0000-0000-0000-000000000000}"/>
  <bookViews>
    <workbookView xWindow="28680" yWindow="-120" windowWidth="29040" windowHeight="15840" xr2:uid="{30BFC6BB-3CF3-4648-8A23-0C3AEEA8BB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21" i="1"/>
  <c r="B22" i="1" s="1"/>
  <c r="B16" i="1" l="1"/>
  <c r="B17" i="1"/>
  <c r="B18" i="1" l="1"/>
  <c r="B19" i="1" s="1"/>
  <c r="B20" i="1" s="1"/>
  <c r="B23" i="1" s="1"/>
  <c r="B24" i="1" s="1"/>
  <c r="B25" i="1" s="1"/>
  <c r="B27" i="1" s="1"/>
  <c r="B28" i="1" s="1"/>
  <c r="D21" i="1" l="1"/>
  <c r="E21" i="1"/>
  <c r="B29" i="1"/>
  <c r="C12" i="1"/>
  <c r="C13" i="1" s="1"/>
  <c r="C14" i="1" s="1"/>
  <c r="C21" i="1"/>
  <c r="C29" i="1" s="1"/>
  <c r="F21" i="1"/>
  <c r="F22" i="1" s="1"/>
  <c r="D29" i="1"/>
  <c r="D22" i="1"/>
  <c r="E29" i="1"/>
  <c r="E22" i="1"/>
  <c r="C22" i="1"/>
  <c r="C15" i="1" l="1"/>
  <c r="C17" i="1" s="1"/>
  <c r="C16" i="1" l="1"/>
  <c r="C18" i="1" l="1"/>
  <c r="C19" i="1" s="1"/>
  <c r="C27" i="1" l="1"/>
  <c r="C28" i="1" s="1"/>
  <c r="C20" i="1"/>
  <c r="D12" i="1" s="1"/>
  <c r="D13" i="1" l="1"/>
  <c r="D14" i="1" s="1"/>
  <c r="D15" i="1" l="1"/>
  <c r="D17" i="1" l="1"/>
  <c r="D16" i="1"/>
  <c r="D18" i="1" s="1"/>
  <c r="D19" i="1" s="1"/>
  <c r="D20" i="1" l="1"/>
  <c r="E12" i="1" s="1"/>
  <c r="E14" i="1" s="1"/>
  <c r="D27" i="1"/>
  <c r="D28" i="1" s="1"/>
  <c r="E15" i="1" l="1"/>
  <c r="E16" i="1" l="1"/>
  <c r="E17" i="1"/>
  <c r="E18" i="1" l="1"/>
  <c r="E19" i="1" s="1"/>
  <c r="E27" i="1" s="1"/>
  <c r="E28" i="1" s="1"/>
  <c r="E20" i="1" l="1"/>
  <c r="F12" i="1" s="1"/>
  <c r="F13" i="1"/>
  <c r="F14" i="1" s="1"/>
  <c r="F15" i="1" l="1"/>
  <c r="F16" i="1" l="1"/>
  <c r="F17" i="1"/>
  <c r="F18" i="1" l="1"/>
  <c r="F19" i="1" s="1"/>
  <c r="F20" i="1" l="1"/>
  <c r="F23" i="1" l="1"/>
  <c r="F24" i="1" s="1"/>
  <c r="F25" i="1" l="1"/>
  <c r="F27" i="1"/>
  <c r="F28" i="1" s="1"/>
  <c r="F29" i="1"/>
</calcChain>
</file>

<file path=xl/sharedStrings.xml><?xml version="1.0" encoding="utf-8"?>
<sst xmlns="http://schemas.openxmlformats.org/spreadsheetml/2006/main" count="42" uniqueCount="40">
  <si>
    <t>Capital Contribution (Rs.)</t>
  </si>
  <si>
    <t>Management Fee (%age per annum)</t>
  </si>
  <si>
    <t>Other Expenses (%age per annum)</t>
  </si>
  <si>
    <t>Performance (%age per annum)</t>
  </si>
  <si>
    <t>Hurdle Rate of Return (%age per annum)</t>
  </si>
  <si>
    <t>Brokerage and Transaction cost</t>
  </si>
  <si>
    <t>Variable Fees for Multiple years</t>
  </si>
  <si>
    <t xml:space="preserve">Capital Contributed /Assets under Management </t>
  </si>
  <si>
    <t xml:space="preserve">Gross Value of the Portfolio at the end of the year </t>
  </si>
  <si>
    <t xml:space="preserve">Daily Weighted Average assets under management </t>
  </si>
  <si>
    <t>Total charges during the year (Sum of v, vi and vii)</t>
  </si>
  <si>
    <t xml:space="preserve">Value of the Portfolio before Performance fee </t>
  </si>
  <si>
    <t>High Water Mark Value (HWM)</t>
  </si>
  <si>
    <t xml:space="preserve">Hurdle Rate of return </t>
  </si>
  <si>
    <t>Portfolio value in excess of Hurdle Rate Return</t>
  </si>
  <si>
    <t>Profit share of the PMS</t>
  </si>
  <si>
    <t>Profit Share To be taken by PMS</t>
  </si>
  <si>
    <t>Is the Performance Fee charged?</t>
  </si>
  <si>
    <t>Yes</t>
  </si>
  <si>
    <t>Net value of the Portfolio at the end of the year after all fees and expenses</t>
  </si>
  <si>
    <t xml:space="preserve">% Portfolio Return </t>
  </si>
  <si>
    <t>High Water Mark to be carried forward for next year</t>
  </si>
  <si>
    <t>Year 1</t>
  </si>
  <si>
    <t>Year 2</t>
  </si>
  <si>
    <t>Year 3</t>
  </si>
  <si>
    <t>Year 4</t>
  </si>
  <si>
    <t>Year 5</t>
  </si>
  <si>
    <t>Gain/Loss 20%</t>
  </si>
  <si>
    <t>Gain/Loss 8%</t>
  </si>
  <si>
    <t>Gain/Loss 0%</t>
  </si>
  <si>
    <t>Gain/Loss 65%</t>
  </si>
  <si>
    <t xml:space="preserve">NO </t>
  </si>
  <si>
    <t>NO</t>
  </si>
  <si>
    <t xml:space="preserve">Add/Less:Gain / (Loss) on Investment based on the Scenario </t>
  </si>
  <si>
    <t>Less:Other Expense</t>
  </si>
  <si>
    <t>Less:Brokerage and Transaction cost</t>
  </si>
  <si>
    <t xml:space="preserve">Less: Management Fees </t>
  </si>
  <si>
    <t xml:space="preserve"> Gain/Loss      -5%</t>
  </si>
  <si>
    <t>Fee Illustration of Variable Fee and performance fee option with different scenario's for mutiple years (Variables can be Changed)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</si>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</sst>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_ ;\-#,##0\ "/>
    <numFmt numFmtId="167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10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4" fontId="6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/>
    <xf numFmtId="167" fontId="6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30E1-A8E6-44F8-8195-FB3916ED8151}">
  <sheetPr codeName="Sheet1"/>
  <dimension ref="A1:F29"/>
  <sheetViews>
    <sheetView tabSelected="1" workbookViewId="0">
      <selection activeCell="A3" sqref="A3"/>
    </sheetView>
  </sheetViews>
  <sheetFormatPr defaultRowHeight="15" x14ac:dyDescent="0.25"/>
  <cols>
    <col min="1" max="1" width="56" customWidth="1"/>
    <col min="2" max="6" width="12.140625" bestFit="1" customWidth="1"/>
  </cols>
  <sheetData>
    <row r="1" spans="1:6" x14ac:dyDescent="0.25">
      <c r="A1" s="12" t="s">
        <v>38</v>
      </c>
      <c r="B1" s="3"/>
      <c r="C1" s="3"/>
      <c r="D1" s="3"/>
      <c r="E1" s="3"/>
      <c r="F1" s="3"/>
    </row>
    <row r="2" spans="1:6" x14ac:dyDescent="0.25">
      <c r="A2" s="1" t="s">
        <v>39</v>
      </c>
      <c r="B2" s="2"/>
      <c r="C2" s="3"/>
      <c r="D2" s="3"/>
      <c r="E2" s="3"/>
      <c r="F2" s="3"/>
    </row>
    <row r="3" spans="1:6" x14ac:dyDescent="0.25">
      <c r="A3" s="4" t="s">
        <v>0</v>
      </c>
      <c r="B3" s="5">
        <v>5000000</v>
      </c>
      <c r="C3" s="3"/>
      <c r="D3" s="3"/>
      <c r="E3" s="3"/>
      <c r="F3" s="3"/>
    </row>
    <row r="4" spans="1:6" x14ac:dyDescent="0.25">
      <c r="A4" s="4" t="s">
        <v>1</v>
      </c>
      <c r="B4" s="6">
        <v>5.0000000000000001E-3</v>
      </c>
      <c r="C4" s="3"/>
      <c r="D4" s="3"/>
      <c r="E4" s="3"/>
      <c r="F4" s="3"/>
    </row>
    <row r="5" spans="1:6" x14ac:dyDescent="0.25">
      <c r="A5" s="4" t="s">
        <v>2</v>
      </c>
      <c r="B5" s="6">
        <v>3.0000000000000001E-3</v>
      </c>
      <c r="C5" s="3"/>
      <c r="D5" s="3"/>
      <c r="E5" s="3"/>
      <c r="F5" s="3"/>
    </row>
    <row r="6" spans="1:6" x14ac:dyDescent="0.25">
      <c r="A6" s="4" t="s">
        <v>3</v>
      </c>
      <c r="B6" s="6">
        <v>0.2</v>
      </c>
      <c r="C6" s="3"/>
      <c r="D6" s="3"/>
      <c r="E6" s="3"/>
      <c r="F6" s="3"/>
    </row>
    <row r="7" spans="1:6" x14ac:dyDescent="0.25">
      <c r="A7" s="4" t="s">
        <v>4</v>
      </c>
      <c r="B7" s="6">
        <v>0.1</v>
      </c>
      <c r="C7" s="3"/>
      <c r="D7" s="3"/>
      <c r="E7" s="3"/>
      <c r="F7" s="3"/>
    </row>
    <row r="8" spans="1:6" x14ac:dyDescent="0.25">
      <c r="A8" s="4" t="s">
        <v>5</v>
      </c>
      <c r="B8" s="6">
        <v>1.5E-3</v>
      </c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18" t="s">
        <v>6</v>
      </c>
      <c r="B10" s="7" t="s">
        <v>22</v>
      </c>
      <c r="C10" s="7" t="s">
        <v>23</v>
      </c>
      <c r="D10" s="7" t="s">
        <v>24</v>
      </c>
      <c r="E10" s="7" t="s">
        <v>25</v>
      </c>
      <c r="F10" s="7" t="s">
        <v>26</v>
      </c>
    </row>
    <row r="11" spans="1:6" ht="30" x14ac:dyDescent="0.25">
      <c r="A11" s="18"/>
      <c r="B11" s="8" t="s">
        <v>27</v>
      </c>
      <c r="C11" s="8" t="s">
        <v>28</v>
      </c>
      <c r="D11" s="8" t="s">
        <v>37</v>
      </c>
      <c r="E11" s="8" t="s">
        <v>29</v>
      </c>
      <c r="F11" s="8" t="s">
        <v>30</v>
      </c>
    </row>
    <row r="12" spans="1:6" x14ac:dyDescent="0.25">
      <c r="A12" s="4" t="s">
        <v>7</v>
      </c>
      <c r="B12" s="9">
        <f>B3</f>
        <v>5000000</v>
      </c>
      <c r="C12" s="13">
        <f>B27</f>
        <v>5858299</v>
      </c>
      <c r="D12" s="13">
        <f>C20</f>
        <v>6269220.0100766001</v>
      </c>
      <c r="E12" s="13">
        <f>D20</f>
        <v>5897827.8902434073</v>
      </c>
      <c r="F12" s="13">
        <f>E20</f>
        <v>5841931.2264136253</v>
      </c>
    </row>
    <row r="13" spans="1:6" x14ac:dyDescent="0.25">
      <c r="A13" s="4" t="s">
        <v>33</v>
      </c>
      <c r="B13" s="13">
        <f>B12*20%</f>
        <v>1000000</v>
      </c>
      <c r="C13" s="13">
        <f>C12*8%</f>
        <v>468663.92</v>
      </c>
      <c r="D13" s="16">
        <f>D12*-5%</f>
        <v>-313461.00050383003</v>
      </c>
      <c r="E13" s="13">
        <v>0</v>
      </c>
      <c r="F13" s="13">
        <f>F12*65%</f>
        <v>3797255.2971688565</v>
      </c>
    </row>
    <row r="14" spans="1:6" x14ac:dyDescent="0.25">
      <c r="A14" s="4" t="s">
        <v>8</v>
      </c>
      <c r="B14" s="13">
        <f>B12+B13</f>
        <v>6000000</v>
      </c>
      <c r="C14" s="13">
        <f t="shared" ref="C14:F14" si="0">C12+C13</f>
        <v>6326962.9199999999</v>
      </c>
      <c r="D14" s="13">
        <f t="shared" si="0"/>
        <v>5955759.0095727704</v>
      </c>
      <c r="E14" s="13">
        <f t="shared" si="0"/>
        <v>5897827.8902434073</v>
      </c>
      <c r="F14" s="13">
        <f t="shared" si="0"/>
        <v>9639186.5235824808</v>
      </c>
    </row>
    <row r="15" spans="1:6" x14ac:dyDescent="0.25">
      <c r="A15" s="4" t="s">
        <v>9</v>
      </c>
      <c r="B15" s="13">
        <f>(B14+B12)/2</f>
        <v>5500000</v>
      </c>
      <c r="C15" s="13">
        <f t="shared" ref="C15:F15" si="1">(C14+C12)/2</f>
        <v>6092630.96</v>
      </c>
      <c r="D15" s="13">
        <f t="shared" si="1"/>
        <v>6112489.5098246858</v>
      </c>
      <c r="E15" s="13">
        <f t="shared" si="1"/>
        <v>5897827.8902434073</v>
      </c>
      <c r="F15" s="13">
        <f t="shared" si="1"/>
        <v>7740558.8749980535</v>
      </c>
    </row>
    <row r="16" spans="1:6" x14ac:dyDescent="0.25">
      <c r="A16" s="4" t="s">
        <v>34</v>
      </c>
      <c r="B16" s="13">
        <f>B15*$B$5</f>
        <v>16500</v>
      </c>
      <c r="C16" s="13">
        <f t="shared" ref="C16:F16" si="2">C15*$B$5</f>
        <v>18277.892879999999</v>
      </c>
      <c r="D16" s="13">
        <f t="shared" si="2"/>
        <v>18337.468529474059</v>
      </c>
      <c r="E16" s="13">
        <f t="shared" si="2"/>
        <v>17693.483670730224</v>
      </c>
      <c r="F16" s="13">
        <f t="shared" si="2"/>
        <v>23221.676624994161</v>
      </c>
    </row>
    <row r="17" spans="1:6" x14ac:dyDescent="0.25">
      <c r="A17" s="4" t="s">
        <v>35</v>
      </c>
      <c r="B17" s="13">
        <f>B15*$B$8</f>
        <v>8250</v>
      </c>
      <c r="C17" s="13">
        <f t="shared" ref="C17:F17" si="3">C15*$B$8</f>
        <v>9138.9464399999997</v>
      </c>
      <c r="D17" s="13">
        <f t="shared" si="3"/>
        <v>9168.7342647370297</v>
      </c>
      <c r="E17" s="13">
        <f t="shared" si="3"/>
        <v>8846.7418353651119</v>
      </c>
      <c r="F17" s="13">
        <f t="shared" si="3"/>
        <v>11610.838312497081</v>
      </c>
    </row>
    <row r="18" spans="1:6" x14ac:dyDescent="0.25">
      <c r="A18" s="4" t="s">
        <v>36</v>
      </c>
      <c r="B18" s="13">
        <f>(B15-B16-B17)*$B$4</f>
        <v>27376.25</v>
      </c>
      <c r="C18" s="13">
        <f t="shared" ref="C18:F18" si="4">(C15-C16-C17)*$B$4</f>
        <v>30326.0706034</v>
      </c>
      <c r="D18" s="13">
        <f t="shared" si="4"/>
        <v>30424.916535152373</v>
      </c>
      <c r="E18" s="13">
        <f t="shared" si="4"/>
        <v>29356.438323686561</v>
      </c>
      <c r="F18" s="13">
        <f t="shared" si="4"/>
        <v>38528.631800302814</v>
      </c>
    </row>
    <row r="19" spans="1:6" x14ac:dyDescent="0.25">
      <c r="A19" s="4" t="s">
        <v>10</v>
      </c>
      <c r="B19" s="13">
        <f>SUM(B16:B18)</f>
        <v>52126.25</v>
      </c>
      <c r="C19" s="13">
        <f t="shared" ref="C19:F19" si="5">SUM(C16:C18)</f>
        <v>57742.909923400002</v>
      </c>
      <c r="D19" s="13">
        <f t="shared" si="5"/>
        <v>57931.119329363457</v>
      </c>
      <c r="E19" s="13">
        <f t="shared" si="5"/>
        <v>55896.663829781901</v>
      </c>
      <c r="F19" s="13">
        <f t="shared" si="5"/>
        <v>73361.146737794057</v>
      </c>
    </row>
    <row r="20" spans="1:6" x14ac:dyDescent="0.25">
      <c r="A20" s="4" t="s">
        <v>11</v>
      </c>
      <c r="B20" s="13">
        <f>B14-B19</f>
        <v>5947873.75</v>
      </c>
      <c r="C20" s="13">
        <f t="shared" ref="C20:F20" si="6">C14-C19</f>
        <v>6269220.0100766001</v>
      </c>
      <c r="D20" s="13">
        <f t="shared" si="6"/>
        <v>5897827.8902434073</v>
      </c>
      <c r="E20" s="13">
        <f t="shared" si="6"/>
        <v>5841931.2264136253</v>
      </c>
      <c r="F20" s="13">
        <f t="shared" si="6"/>
        <v>9565825.3768446874</v>
      </c>
    </row>
    <row r="21" spans="1:6" x14ac:dyDescent="0.25">
      <c r="A21" s="4" t="s">
        <v>12</v>
      </c>
      <c r="B21" s="13">
        <f>B12</f>
        <v>5000000</v>
      </c>
      <c r="C21" s="13">
        <f>B27</f>
        <v>5858299</v>
      </c>
      <c r="D21" s="13">
        <f>B27</f>
        <v>5858299</v>
      </c>
      <c r="E21" s="13">
        <f>B27</f>
        <v>5858299</v>
      </c>
      <c r="F21" s="13">
        <f>B27</f>
        <v>5858299</v>
      </c>
    </row>
    <row r="22" spans="1:6" x14ac:dyDescent="0.25">
      <c r="A22" s="11" t="s">
        <v>13</v>
      </c>
      <c r="B22" s="13">
        <f>B21*B7</f>
        <v>500000</v>
      </c>
      <c r="C22" s="13">
        <f>C21*B7</f>
        <v>585829.9</v>
      </c>
      <c r="D22" s="13">
        <f>(D21*B7)*2</f>
        <v>1171659.8</v>
      </c>
      <c r="E22" s="13">
        <f>(E21*B7)*3</f>
        <v>1757489.7000000002</v>
      </c>
      <c r="F22" s="13">
        <f>(F21*B7)*4</f>
        <v>2343319.6</v>
      </c>
    </row>
    <row r="23" spans="1:6" x14ac:dyDescent="0.25">
      <c r="A23" s="4" t="s">
        <v>14</v>
      </c>
      <c r="B23" s="13">
        <f>B20-B21-B22</f>
        <v>447873.75</v>
      </c>
      <c r="C23" s="13">
        <v>0</v>
      </c>
      <c r="D23" s="13">
        <v>0</v>
      </c>
      <c r="E23" s="13">
        <v>0</v>
      </c>
      <c r="F23" s="13">
        <f>F20-F21-F22</f>
        <v>1364206.7768446873</v>
      </c>
    </row>
    <row r="24" spans="1:6" x14ac:dyDescent="0.25">
      <c r="A24" s="11" t="s">
        <v>15</v>
      </c>
      <c r="B24" s="13">
        <f>B23*B6</f>
        <v>89574.75</v>
      </c>
      <c r="C24" s="10">
        <v>0</v>
      </c>
      <c r="D24" s="10">
        <v>0</v>
      </c>
      <c r="E24" s="10">
        <v>0</v>
      </c>
      <c r="F24" s="13">
        <f>F23*B6</f>
        <v>272841.35536893748</v>
      </c>
    </row>
    <row r="25" spans="1:6" x14ac:dyDescent="0.25">
      <c r="A25" s="11" t="s">
        <v>16</v>
      </c>
      <c r="B25" s="13">
        <f>B24</f>
        <v>89574.75</v>
      </c>
      <c r="C25" s="10">
        <v>0</v>
      </c>
      <c r="D25" s="10">
        <v>0</v>
      </c>
      <c r="E25" s="10">
        <v>0</v>
      </c>
      <c r="F25" s="13">
        <f>F24</f>
        <v>272841.35536893748</v>
      </c>
    </row>
    <row r="26" spans="1:6" x14ac:dyDescent="0.25">
      <c r="A26" s="4" t="s">
        <v>17</v>
      </c>
      <c r="B26" s="15" t="s">
        <v>18</v>
      </c>
      <c r="C26" s="15" t="s">
        <v>31</v>
      </c>
      <c r="D26" s="15" t="s">
        <v>32</v>
      </c>
      <c r="E26" s="15" t="s">
        <v>32</v>
      </c>
      <c r="F26" s="15" t="s">
        <v>18</v>
      </c>
    </row>
    <row r="27" spans="1:6" ht="30" x14ac:dyDescent="0.25">
      <c r="A27" s="4" t="s">
        <v>19</v>
      </c>
      <c r="B27" s="13">
        <f>B20-B25</f>
        <v>5858299</v>
      </c>
      <c r="C27" s="13">
        <f>C14-C19</f>
        <v>6269220.0100766001</v>
      </c>
      <c r="D27" s="13">
        <f t="shared" ref="D27:E27" si="7">D14-D19</f>
        <v>5897827.8902434073</v>
      </c>
      <c r="E27" s="13">
        <f t="shared" si="7"/>
        <v>5841931.2264136253</v>
      </c>
      <c r="F27" s="13">
        <f>F14-F19-F24</f>
        <v>9292984.0214757491</v>
      </c>
    </row>
    <row r="28" spans="1:6" x14ac:dyDescent="0.25">
      <c r="A28" s="4" t="s">
        <v>20</v>
      </c>
      <c r="B28" s="14">
        <f>(B27/B12%)-100</f>
        <v>17.165980000000005</v>
      </c>
      <c r="C28" s="14">
        <f>(C27/C12%)-100</f>
        <v>7.0143400000000042</v>
      </c>
      <c r="D28" s="17">
        <f>(D27/D12%)-100</f>
        <v>-5.9240562499999925</v>
      </c>
      <c r="E28" s="17">
        <f>(E27/E12%)-100</f>
        <v>-0.9477499999999992</v>
      </c>
      <c r="F28" s="14">
        <f>(F27/F12%)-100</f>
        <v>59.073834684300692</v>
      </c>
    </row>
    <row r="29" spans="1:6" x14ac:dyDescent="0.25">
      <c r="A29" s="4" t="s">
        <v>21</v>
      </c>
      <c r="B29" s="13">
        <f>B27</f>
        <v>5858299</v>
      </c>
      <c r="C29" s="13">
        <f>C21-C24</f>
        <v>5858299</v>
      </c>
      <c r="D29" s="13">
        <f t="shared" ref="D29:E29" si="8">D21-D24</f>
        <v>5858299</v>
      </c>
      <c r="E29" s="13">
        <f t="shared" si="8"/>
        <v>5858299</v>
      </c>
      <c r="F29" s="13">
        <f>F20-F24</f>
        <v>9292984.0214757491</v>
      </c>
    </row>
  </sheetData>
  <mergeCells count="1">
    <mergeCell ref="A10:A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Samvitti Capital</dc:creator>
  <cp:lastModifiedBy>Samvitti Capital</cp:lastModifiedBy>
  <dcterms:created xsi:type="dcterms:W3CDTF">2024-10-01T07:48:10Z</dcterms:created>
  <dcterms:modified xsi:type="dcterms:W3CDTF">2024-10-01T09:47:25Z</dcterms:modified>
</cp:coreProperties>
</file>